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chon.IGAGLOB\hubiC\Avion\Coin des pilotes\Caractéristiques Avions\F-HPPL\Fiche de pesée\"/>
    </mc:Choice>
  </mc:AlternateContent>
  <workbookProtection lockStructure="1"/>
  <bookViews>
    <workbookView xWindow="240" yWindow="200" windowWidth="15480" windowHeight="11580"/>
  </bookViews>
  <sheets>
    <sheet name="F-HPPL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'F-HPPL'!$A$1:$L$43</definedName>
  </definedNames>
  <calcPr calcId="152511"/>
</workbook>
</file>

<file path=xl/calcChain.xml><?xml version="1.0" encoding="utf-8"?>
<calcChain xmlns="http://schemas.openxmlformats.org/spreadsheetml/2006/main">
  <c r="B12" i="3" l="1"/>
  <c r="B11" i="4"/>
  <c r="C15" i="4" s="1"/>
  <c r="D11" i="3"/>
  <c r="D10" i="3"/>
  <c r="D9" i="3"/>
  <c r="D8" i="3"/>
  <c r="D12" i="3" l="1"/>
  <c r="C11" i="4"/>
  <c r="C12" i="4" s="1"/>
  <c r="B15" i="4" s="1"/>
  <c r="C12" i="3"/>
  <c r="C14" i="4"/>
</calcChain>
</file>

<file path=xl/sharedStrings.xml><?xml version="1.0" encoding="utf-8"?>
<sst xmlns="http://schemas.openxmlformats.org/spreadsheetml/2006/main" count="18" uniqueCount="15">
  <si>
    <t>Masse (Kg)</t>
  </si>
  <si>
    <t>Bras de levier (M)</t>
  </si>
  <si>
    <t>Moment (M.Kg)</t>
  </si>
  <si>
    <t>Avion vide</t>
  </si>
  <si>
    <t>Places avant</t>
  </si>
  <si>
    <t xml:space="preserve">Total : </t>
  </si>
  <si>
    <t>Essence</t>
  </si>
  <si>
    <t>Date fiche de pesée :</t>
  </si>
  <si>
    <t>Bagages (25 Kg max)</t>
  </si>
  <si>
    <t>Moment (M)</t>
  </si>
  <si>
    <t>N°</t>
  </si>
  <si>
    <t>F-HPPL</t>
  </si>
  <si>
    <t xml:space="preserve"> F-HPPL - EVEKTOR SPORTSTAR - FICHE DE PESEE</t>
  </si>
  <si>
    <t>Attention ce document ne remplace pas la fiche de pesée qui se trouve dans la sacoche de l'avion</t>
  </si>
  <si>
    <t>Masse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</si>
</sst>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[&gt;0]0;&quot;&quot;;"/>
    <numFmt numFmtId="166" formatCode="[&gt;0]0.000;&quot;&quot;"/>
    <numFmt numFmtId="167" formatCode="[&gt;0]&quot;Essence &quot;0&quot; l&quot;;&quot;Essence&quot;"/>
    <numFmt numFmtId="168" formatCode="dd/mm/yyyy;@"/>
    <numFmt numFmtId="169" formatCode="0.0"/>
    <numFmt numFmtId="170" formatCode="###&quot; Kg&quot;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1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5" xfId="0" applyFont="1" applyFill="1" applyBorder="1" applyAlignment="1"/>
    <xf numFmtId="0" fontId="1" fillId="3" borderId="6" xfId="0" applyFont="1" applyFill="1" applyBorder="1" applyAlignment="1">
      <alignment horizontal="center" wrapText="1"/>
    </xf>
    <xf numFmtId="164" fontId="7" fillId="4" borderId="4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left"/>
    </xf>
    <xf numFmtId="165" fontId="5" fillId="0" borderId="4" xfId="0" applyNumberFormat="1" applyFont="1" applyFill="1" applyBorder="1" applyAlignment="1" applyProtection="1">
      <protection locked="0"/>
    </xf>
    <xf numFmtId="167" fontId="6" fillId="5" borderId="4" xfId="0" quotePrefix="1" applyNumberFormat="1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right"/>
    </xf>
    <xf numFmtId="165" fontId="6" fillId="6" borderId="4" xfId="0" applyNumberFormat="1" applyFont="1" applyFill="1" applyBorder="1" applyAlignment="1" applyProtection="1"/>
    <xf numFmtId="166" fontId="6" fillId="6" borderId="4" xfId="0" applyNumberFormat="1" applyFont="1" applyFill="1" applyBorder="1" applyAlignment="1" applyProtection="1"/>
    <xf numFmtId="0" fontId="0" fillId="0" borderId="7" xfId="0" applyBorder="1"/>
    <xf numFmtId="0" fontId="9" fillId="0" borderId="7" xfId="0" applyFont="1" applyBorder="1" applyAlignment="1">
      <alignment vertical="center" wrapText="1"/>
    </xf>
    <xf numFmtId="1" fontId="0" fillId="0" borderId="7" xfId="0" applyNumberForma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9" xfId="0" applyFont="1" applyFill="1" applyBorder="1" applyAlignment="1">
      <alignment horizontal="center" vertical="center"/>
    </xf>
    <xf numFmtId="165" fontId="5" fillId="6" borderId="4" xfId="0" applyNumberFormat="1" applyFont="1" applyFill="1" applyBorder="1" applyAlignment="1" applyProtection="1"/>
    <xf numFmtId="166" fontId="5" fillId="6" borderId="4" xfId="0" applyNumberFormat="1" applyFont="1" applyFill="1" applyBorder="1" applyAlignment="1" applyProtection="1"/>
    <xf numFmtId="164" fontId="5" fillId="6" borderId="4" xfId="0" applyNumberFormat="1" applyFont="1" applyFill="1" applyBorder="1" applyAlignment="1" applyProtection="1"/>
    <xf numFmtId="169" fontId="5" fillId="6" borderId="4" xfId="0" applyNumberFormat="1" applyFont="1" applyFill="1" applyBorder="1" applyAlignment="1" applyProtection="1"/>
    <xf numFmtId="169" fontId="6" fillId="6" borderId="4" xfId="0" applyNumberFormat="1" applyFont="1" applyFill="1" applyBorder="1" applyAlignment="1" applyProtection="1"/>
    <xf numFmtId="168" fontId="4" fillId="7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170" fontId="10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082701638666"/>
          <c:y val="7.6791047830936029E-2"/>
          <c:w val="0.87683986175703876"/>
          <c:h val="0.8231010142430665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Masses!$C$2:$C$9</c:f>
              <c:numCache>
                <c:formatCode>General</c:formatCode>
                <c:ptCount val="8"/>
                <c:pt idx="0">
                  <c:v>92.5</c:v>
                </c:pt>
                <c:pt idx="1">
                  <c:v>117</c:v>
                </c:pt>
                <c:pt idx="2">
                  <c:v>146</c:v>
                </c:pt>
                <c:pt idx="3">
                  <c:v>183</c:v>
                </c:pt>
                <c:pt idx="4">
                  <c:v>240</c:v>
                </c:pt>
                <c:pt idx="5">
                  <c:v>224</c:v>
                </c:pt>
                <c:pt idx="6">
                  <c:v>172.5</c:v>
                </c:pt>
                <c:pt idx="7">
                  <c:v>92.5</c:v>
                </c:pt>
              </c:numCache>
            </c:numRef>
          </c:xVal>
          <c:yVal>
            <c:numRef>
              <c:f>Masses!$B$2:$B$9</c:f>
              <c:numCache>
                <c:formatCode>General</c:formatCode>
                <c:ptCount val="8"/>
                <c:pt idx="0">
                  <c:v>374</c:v>
                </c:pt>
                <c:pt idx="1">
                  <c:v>374</c:v>
                </c:pt>
                <c:pt idx="2">
                  <c:v>395</c:v>
                </c:pt>
                <c:pt idx="3">
                  <c:v>452</c:v>
                </c:pt>
                <c:pt idx="4">
                  <c:v>600</c:v>
                </c:pt>
                <c:pt idx="5">
                  <c:v>600</c:v>
                </c:pt>
                <c:pt idx="6">
                  <c:v>524</c:v>
                </c:pt>
                <c:pt idx="7">
                  <c:v>374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586E-2"/>
                  <c:y val="0.91183006106450348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'F-HPPL'!$D$12</c:f>
              <c:numCache>
                <c:formatCode>0.0</c:formatCode>
                <c:ptCount val="1"/>
                <c:pt idx="0">
                  <c:v>233.79500000000002</c:v>
                </c:pt>
              </c:numCache>
            </c:numRef>
          </c:xVal>
          <c:yVal>
            <c:numRef>
              <c:f>'F-HPPL'!$B$12</c:f>
              <c:numCache>
                <c:formatCode>[&gt;0]0;"";</c:formatCode>
                <c:ptCount val="1"/>
                <c:pt idx="0">
                  <c:v>598</c:v>
                </c:pt>
              </c:numCache>
            </c:numRef>
          </c:yVal>
          <c:smooth val="0"/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Masses!$C$11:$C$12</c:f>
              <c:numCache>
                <c:formatCode>General</c:formatCode>
                <c:ptCount val="2"/>
                <c:pt idx="0">
                  <c:v>233.79500000000002</c:v>
                </c:pt>
                <c:pt idx="1">
                  <c:v>233.79500000000002</c:v>
                </c:pt>
              </c:numCache>
            </c:numRef>
          </c:xVal>
          <c:yVal>
            <c:numRef>
              <c:f>Masses!$B$11:$B$12</c:f>
              <c:numCache>
                <c:formatCode>General</c:formatCode>
                <c:ptCount val="2"/>
                <c:pt idx="0">
                  <c:v>598</c:v>
                </c:pt>
                <c:pt idx="1">
                  <c:v>70</c:v>
                </c:pt>
              </c:numCache>
            </c:numRef>
          </c:yVal>
          <c:smooth val="0"/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layout>
                <c:manualLayout>
                  <c:x val="-0.85259520470901162"/>
                  <c:y val="1.843251342162268E-5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Masses!$B$14:$B$15</c:f>
              <c:numCache>
                <c:formatCode>General</c:formatCode>
                <c:ptCount val="2"/>
                <c:pt idx="0">
                  <c:v>0</c:v>
                </c:pt>
                <c:pt idx="1">
                  <c:v>233.79500000000002</c:v>
                </c:pt>
              </c:numCache>
            </c:numRef>
          </c:xVal>
          <c:yVal>
            <c:numRef>
              <c:f>Masses!$C$14:$C$15</c:f>
              <c:numCache>
                <c:formatCode>General</c:formatCode>
                <c:ptCount val="2"/>
                <c:pt idx="0">
                  <c:v>598</c:v>
                </c:pt>
                <c:pt idx="1">
                  <c:v>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5914896"/>
        <c:axId val="-815912720"/>
      </c:scatterChart>
      <c:valAx>
        <c:axId val="-815914896"/>
        <c:scaling>
          <c:orientation val="minMax"/>
          <c:max val="270"/>
          <c:min val="70"/>
        </c:scaling>
        <c:delete val="0"/>
        <c:axPos val="b"/>
        <c:majorGridlines>
          <c:spPr>
            <a:ln w="158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2720"/>
        <c:crossesAt val="350"/>
        <c:crossBetween val="midCat"/>
        <c:majorUnit val="10"/>
        <c:minorUnit val="2"/>
      </c:valAx>
      <c:valAx>
        <c:axId val="-815912720"/>
        <c:scaling>
          <c:orientation val="minMax"/>
          <c:max val="610"/>
          <c:min val="35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4896"/>
        <c:crossesAt val="0.15000000000000013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140598</xdr:rowOff>
    </xdr:from>
    <xdr:to>
      <xdr:col>11</xdr:col>
      <xdr:colOff>782333</xdr:colOff>
      <xdr:row>41</xdr:row>
      <xdr:rowOff>31749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3</xdr:row>
      <xdr:rowOff>0</xdr:rowOff>
    </xdr:from>
    <xdr:ext cx="76200" cy="20002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264583</xdr:colOff>
      <xdr:row>5</xdr:row>
      <xdr:rowOff>128214</xdr:rowOff>
    </xdr:from>
    <xdr:to>
      <xdr:col>11</xdr:col>
      <xdr:colOff>97664</xdr:colOff>
      <xdr:row>11</xdr:row>
      <xdr:rowOff>129265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7708" y="7717685"/>
          <a:ext cx="1567119" cy="122831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158750</xdr:colOff>
      <xdr:row>6</xdr:row>
      <xdr:rowOff>77108</xdr:rowOff>
    </xdr:from>
    <xdr:to>
      <xdr:col>8</xdr:col>
      <xdr:colOff>268880</xdr:colOff>
      <xdr:row>11</xdr:row>
      <xdr:rowOff>47200</xdr:rowOff>
    </xdr:to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1106" y="7831435"/>
          <a:ext cx="2308207" cy="1032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L44"/>
  <sheetViews>
    <sheetView tabSelected="1" zoomScale="104" zoomScaleNormal="104" zoomScaleSheetLayoutView="75" workbookViewId="0">
      <selection activeCell="B10" sqref="B10"/>
    </sheetView>
  </sheetViews>
  <sheetFormatPr baseColWidth="10" defaultRowHeight="12.5" x14ac:dyDescent="0.25"/>
  <cols>
    <col min="1" max="1" width="21" style="17" customWidth="1"/>
    <col min="2" max="2" width="11.7265625" style="17" customWidth="1"/>
    <col min="3" max="3" width="12.26953125" style="17" customWidth="1"/>
    <col min="4" max="4" width="10" style="17" customWidth="1"/>
    <col min="5" max="5" width="6.54296875" style="17" customWidth="1"/>
    <col min="6" max="9" width="10.453125" style="17" customWidth="1"/>
    <col min="10" max="10" width="14.36328125" style="17" customWidth="1"/>
    <col min="11" max="11" width="10.453125" style="17" customWidth="1"/>
    <col min="12" max="12" width="10.453125" style="19" customWidth="1"/>
    <col min="13" max="14" width="10.90625" style="17" customWidth="1"/>
    <col min="15" max="16384" width="10.90625" style="17"/>
  </cols>
  <sheetData>
    <row r="1" spans="1:12" ht="12" customHeight="1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2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3" customHeight="1" x14ac:dyDescent="0.25">
      <c r="A3" s="42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4" x14ac:dyDescent="0.25">
      <c r="C4" s="20"/>
      <c r="D4" s="21"/>
      <c r="L4" s="17"/>
    </row>
    <row r="5" spans="1:12" ht="14" customHeight="1" x14ac:dyDescent="0.3">
      <c r="A5" s="20" t="s">
        <v>7</v>
      </c>
      <c r="B5" s="35">
        <v>42355</v>
      </c>
      <c r="C5" s="20"/>
      <c r="D5" s="22" t="s">
        <v>11</v>
      </c>
      <c r="F5" s="23"/>
      <c r="G5" s="23"/>
      <c r="H5" s="23"/>
      <c r="I5" s="23"/>
      <c r="J5" s="23"/>
      <c r="K5" s="24"/>
      <c r="L5" s="25"/>
    </row>
    <row r="6" spans="1:12" ht="13" customHeight="1" x14ac:dyDescent="0.25">
      <c r="A6" s="27"/>
      <c r="B6" s="27"/>
      <c r="C6" s="27"/>
      <c r="D6" s="29"/>
    </row>
    <row r="7" spans="1:12" ht="28" x14ac:dyDescent="0.25">
      <c r="A7" s="9" t="s">
        <v>11</v>
      </c>
      <c r="B7" s="10" t="s">
        <v>0</v>
      </c>
      <c r="C7" s="10" t="s">
        <v>1</v>
      </c>
      <c r="D7" s="10" t="s">
        <v>2</v>
      </c>
      <c r="E7" s="26"/>
    </row>
    <row r="8" spans="1:12" ht="14" x14ac:dyDescent="0.3">
      <c r="A8" s="11" t="s">
        <v>3</v>
      </c>
      <c r="B8" s="30">
        <v>347</v>
      </c>
      <c r="C8" s="32">
        <v>0.25</v>
      </c>
      <c r="D8" s="33">
        <f>B8*C8</f>
        <v>86.75</v>
      </c>
      <c r="E8" s="26"/>
    </row>
    <row r="9" spans="1:12" ht="14" x14ac:dyDescent="0.3">
      <c r="A9" s="11" t="s">
        <v>4</v>
      </c>
      <c r="B9" s="12">
        <v>190</v>
      </c>
      <c r="C9" s="31">
        <v>0.54500000000000004</v>
      </c>
      <c r="D9" s="33">
        <f>B9*C9</f>
        <v>103.55000000000001</v>
      </c>
      <c r="E9" s="26"/>
    </row>
    <row r="10" spans="1:12" ht="14" x14ac:dyDescent="0.3">
      <c r="A10" s="11" t="s">
        <v>8</v>
      </c>
      <c r="B10" s="12">
        <v>5</v>
      </c>
      <c r="C10" s="31">
        <v>1.083</v>
      </c>
      <c r="D10" s="33">
        <f>B10*C10</f>
        <v>5.415</v>
      </c>
      <c r="E10" s="26"/>
    </row>
    <row r="11" spans="1:12" ht="14" x14ac:dyDescent="0.3">
      <c r="A11" s="13" t="s">
        <v>6</v>
      </c>
      <c r="B11" s="12">
        <v>56</v>
      </c>
      <c r="C11" s="31">
        <v>0.68</v>
      </c>
      <c r="D11" s="33">
        <f>B11*C11</f>
        <v>38.080000000000005</v>
      </c>
      <c r="E11" s="26"/>
    </row>
    <row r="12" spans="1:12" ht="14" x14ac:dyDescent="0.3">
      <c r="A12" s="14" t="s">
        <v>5</v>
      </c>
      <c r="B12" s="15">
        <f>IF(B9=0,"",SUM(B8:B11))</f>
        <v>598</v>
      </c>
      <c r="C12" s="16">
        <f>IF(B9&gt;0,D12/B12,"")</f>
        <v>0.39096153846153847</v>
      </c>
      <c r="D12" s="34">
        <f>IF(D9=0,"",SUM(D8:D11))</f>
        <v>233.79500000000002</v>
      </c>
      <c r="E12" s="26"/>
    </row>
    <row r="13" spans="1:12" x14ac:dyDescent="0.25">
      <c r="A13" s="28"/>
      <c r="B13" s="28"/>
      <c r="C13" s="28"/>
      <c r="D13" s="28"/>
    </row>
    <row r="14" spans="1:12" ht="13" x14ac:dyDescent="0.3">
      <c r="A14" s="36" t="s">
        <v>14</v>
      </c>
      <c r="B14" s="37">
        <v>600</v>
      </c>
    </row>
    <row r="42" spans="1:12" ht="12.5" customHeight="1" x14ac:dyDescent="0.25"/>
    <row r="43" spans="1:12" ht="12.5" customHeight="1" x14ac:dyDescent="0.25">
      <c r="A43" s="39" t="s">
        <v>13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2" ht="12.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</sheetData>
  <sheetProtection sheet="1" objects="1" scenarios="1" selectLockedCells="1"/>
  <mergeCells count="3">
    <mergeCell ref="A1:L2"/>
    <mergeCell ref="A43:L43"/>
    <mergeCell ref="A3:L3"/>
  </mergeCells>
  <phoneticPr fontId="0" type="noConversion"/>
  <conditionalFormatting sqref="B12">
    <cfRule type="cellIs" dxfId="1" priority="15" operator="lessThan">
      <formula>B14+1</formula>
    </cfRule>
    <cfRule type="cellIs" dxfId="0" priority="16" operator="greaterThan">
      <formula>B14</formula>
    </cfRule>
  </conditionalFormatting>
  <printOptions horizontalCentered="1"/>
  <pageMargins left="0.23622047244094491" right="0.23622047244094491" top="0" bottom="0" header="0.31496062992125984" footer="0.31496062992125984"/>
  <pageSetup paperSize="9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2" sqref="C12"/>
    </sheetView>
  </sheetViews>
  <sheetFormatPr baseColWidth="10" defaultRowHeight="12.5" x14ac:dyDescent="0.25"/>
  <sheetData>
    <row r="1" spans="1:3" ht="26.5" thickTop="1" x14ac:dyDescent="0.3">
      <c r="A1" s="8" t="s">
        <v>10</v>
      </c>
      <c r="B1" s="8" t="s">
        <v>0</v>
      </c>
      <c r="C1" s="4" t="s">
        <v>9</v>
      </c>
    </row>
    <row r="2" spans="1:3" x14ac:dyDescent="0.25">
      <c r="A2" s="5">
        <v>1</v>
      </c>
      <c r="B2" s="5">
        <v>374</v>
      </c>
      <c r="C2" s="2">
        <v>92.5</v>
      </c>
    </row>
    <row r="3" spans="1:3" x14ac:dyDescent="0.25">
      <c r="A3" s="6">
        <v>2</v>
      </c>
      <c r="B3" s="6">
        <v>374</v>
      </c>
      <c r="C3" s="1">
        <v>117</v>
      </c>
    </row>
    <row r="4" spans="1:3" x14ac:dyDescent="0.25">
      <c r="A4" s="5">
        <v>3</v>
      </c>
      <c r="B4" s="5">
        <v>395</v>
      </c>
      <c r="C4" s="2">
        <v>146</v>
      </c>
    </row>
    <row r="5" spans="1:3" x14ac:dyDescent="0.25">
      <c r="A5">
        <v>4</v>
      </c>
      <c r="B5" s="6">
        <v>452</v>
      </c>
      <c r="C5" s="1">
        <v>183</v>
      </c>
    </row>
    <row r="6" spans="1:3" ht="13" thickBot="1" x14ac:dyDescent="0.3">
      <c r="A6" s="7">
        <v>5</v>
      </c>
      <c r="B6" s="7">
        <v>600</v>
      </c>
      <c r="C6" s="3">
        <v>240</v>
      </c>
    </row>
    <row r="7" spans="1:3" ht="13" thickTop="1" x14ac:dyDescent="0.25">
      <c r="A7" s="6">
        <v>6</v>
      </c>
      <c r="B7" s="6">
        <v>600</v>
      </c>
      <c r="C7" s="1">
        <v>224</v>
      </c>
    </row>
    <row r="8" spans="1:3" x14ac:dyDescent="0.25">
      <c r="A8">
        <v>7</v>
      </c>
      <c r="B8" s="5">
        <v>524</v>
      </c>
      <c r="C8" s="2">
        <v>172.5</v>
      </c>
    </row>
    <row r="9" spans="1:3" x14ac:dyDescent="0.25">
      <c r="A9">
        <v>8</v>
      </c>
      <c r="B9" s="6">
        <v>374</v>
      </c>
      <c r="C9" s="1">
        <v>92.5</v>
      </c>
    </row>
    <row r="11" spans="1:3" x14ac:dyDescent="0.25">
      <c r="B11">
        <f>'F-HPPL'!$B$12</f>
        <v>598</v>
      </c>
      <c r="C11">
        <f>'F-HPPL'!$D$12</f>
        <v>233.79500000000002</v>
      </c>
    </row>
    <row r="12" spans="1:3" x14ac:dyDescent="0.25">
      <c r="B12">
        <v>70</v>
      </c>
      <c r="C12">
        <f>C11</f>
        <v>233.79500000000002</v>
      </c>
    </row>
    <row r="14" spans="1:3" x14ac:dyDescent="0.25">
      <c r="B14">
        <v>0</v>
      </c>
      <c r="C14">
        <f>B11</f>
        <v>598</v>
      </c>
    </row>
    <row r="15" spans="1:3" x14ac:dyDescent="0.25">
      <c r="B15">
        <f>C12</f>
        <v>233.79500000000002</v>
      </c>
      <c r="C15">
        <f>B11</f>
        <v>598</v>
      </c>
    </row>
  </sheetData>
  <sortState ref="A2:C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F-HPPL</vt:lpstr>
      <vt:lpstr>Masses</vt:lpstr>
      <vt:lpstr>'F-HPPL'!Zone_d_impression</vt:lpstr>
    </vt:vector>
  </TitlesOfParts>
  <Company>ACP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Jean-François GUICHON</cp:lastModifiedBy>
  <cp:lastPrinted>2019-02-04T20:02:25Z</cp:lastPrinted>
  <dcterms:created xsi:type="dcterms:W3CDTF">2000-03-04T17:58:43Z</dcterms:created>
  <dcterms:modified xsi:type="dcterms:W3CDTF">2020-09-20T14:07:45Z</dcterms:modified>
</cp:coreProperties>
</file>